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firstSheet="3" activeTab="7"/>
  </bookViews>
  <sheets>
    <sheet name="Лист1" sheetId="1" r:id="rId1"/>
    <sheet name="таблица1" sheetId="2" r:id="rId2"/>
    <sheet name="таблица2" sheetId="3" r:id="rId3"/>
    <sheet name="Диаграмма1" sheetId="4" r:id="rId4"/>
    <sheet name="таблица3" sheetId="5" r:id="rId5"/>
    <sheet name="таблица4" sheetId="6" r:id="rId6"/>
    <sheet name="таблица5" sheetId="7" r:id="rId7"/>
    <sheet name="таблица6" sheetId="8" r:id="rId8"/>
  </sheets>
  <definedNames/>
  <calcPr fullCalcOnLoad="1"/>
</workbook>
</file>

<file path=xl/sharedStrings.xml><?xml version="1.0" encoding="utf-8"?>
<sst xmlns="http://schemas.openxmlformats.org/spreadsheetml/2006/main" count="133" uniqueCount="69">
  <si>
    <t>Год</t>
  </si>
  <si>
    <t>Месяц года</t>
  </si>
  <si>
    <t>Себестоимость тонны
 стали, руб./т</t>
  </si>
  <si>
    <t>Количество 
продукции, 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</si>
  <si>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</si>
  <si>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</si>
  <si>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</si>
  <si>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</si>
  <si>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</si>
  <si>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</si>
  <si>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</si>
  <si>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</si>
  <si>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</si>
  <si>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</si>
  <si>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</si>
  <si>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</si>
  <si>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Себестоимость 
тонны стали, руб./т</t>
  </si>
  <si>
    <t>Элементы затрат</t>
  </si>
  <si>
    <t>руб./т</t>
  </si>
  <si>
    <t>%</t>
  </si>
  <si>
    <t>Отчетный месяц</t>
  </si>
  <si>
    <t>Чугун</t>
  </si>
  <si>
    <t>Металлошихта</t>
  </si>
  <si>
    <t>Ферросплавы</t>
  </si>
  <si>
    <t>Топливо</t>
  </si>
  <si>
    <t>Энергозатраты</t>
  </si>
  <si>
    <t>ФОТ</t>
  </si>
  <si>
    <t>Отчислен. в общ. фонды</t>
  </si>
  <si>
    <t>Амортизация</t>
  </si>
  <si>
    <t>Транспортные расходы</t>
  </si>
  <si>
    <t>Услуги вспом. цехов</t>
  </si>
  <si>
    <t>Прочие расходы</t>
  </si>
  <si>
    <t>Предыдущий месяц</t>
  </si>
  <si>
    <t>Всего</t>
  </si>
  <si>
    <t>факт</t>
  </si>
  <si>
    <t>план</t>
  </si>
  <si>
    <t>Статьи затрат</t>
  </si>
  <si>
    <t>Выпуск стали 
по с/с, руб./т</t>
  </si>
  <si>
    <t>В % к итогу по с/с</t>
  </si>
  <si>
    <t>руб.</t>
  </si>
  <si>
    <t>Влияние изменения 
затрат по отдельным 
статьям на полную с/с,%</t>
  </si>
  <si>
    <t>Итого</t>
  </si>
  <si>
    <t>Экономия(перерасход) 
против плана</t>
  </si>
  <si>
    <t>Квартал</t>
  </si>
  <si>
    <t>Абс. прирост</t>
  </si>
  <si>
    <t>Цепной</t>
  </si>
  <si>
    <t>Базовый</t>
  </si>
  <si>
    <t>Темпы роста</t>
  </si>
  <si>
    <t>Цепной, %</t>
  </si>
  <si>
    <t>Базовый,%</t>
  </si>
  <si>
    <t>Темпы прироста</t>
  </si>
  <si>
    <t>-</t>
  </si>
  <si>
    <t>Абсолютное значение 
1% прироста</t>
  </si>
  <si>
    <t>Себестоимость стали 
за квартал, руб./т</t>
  </si>
  <si>
    <t>Месяцы</t>
  </si>
  <si>
    <t>Себестоимость
продукции, руб./т</t>
  </si>
  <si>
    <t>5-ти месячные 
скользязие суммы</t>
  </si>
  <si>
    <t>5-ти месячные 
скользязие средние</t>
  </si>
  <si>
    <t>Условное
время, t</t>
  </si>
  <si>
    <t>t</t>
  </si>
  <si>
    <t>Себестоимость
продукции, y,руб./т</t>
  </si>
  <si>
    <t>y*t</t>
  </si>
  <si>
    <t>Yt=978,+25,25t</t>
  </si>
  <si>
    <t>Объем выплавленной стали
в конвертерном производстве за 97-98 г.г.</t>
  </si>
  <si>
    <t>Состав себестоимости конвертерной стали по элементам затрат</t>
  </si>
  <si>
    <t>Состав себестоимости стали по статьям затрат</t>
  </si>
  <si>
    <t>Расчет показателей себестоимости конвертерной стали в динамике</t>
  </si>
  <si>
    <t>Данные для расчета скользящей</t>
  </si>
  <si>
    <t>Данные для выравнивания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</si>
</sst>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0.00000000"/>
  </numFmts>
  <fonts count="6">
    <font>
      <sz val="10"/>
      <name val="Arial Cyr"/>
      <family val="0"/>
    </font>
    <font>
      <sz val="12"/>
      <name val="Arial Cyr"/>
      <family val="0"/>
    </font>
    <font>
      <b/>
      <sz val="15.75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wrapText="1"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Диаграмма себестоимости стали за июль 1998 года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85"/>
          <c:y val="0.2015"/>
          <c:w val="0.42525"/>
          <c:h val="0.34125"/>
        </c:manualLayout>
      </c:layout>
      <c:pie3DChart>
        <c:varyColors val="1"/>
        <c:ser>
          <c:idx val="0"/>
          <c:order val="0"/>
          <c:explosion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таблица3!$A$5:$A$15</c:f>
              <c:strCache>
                <c:ptCount val="11"/>
                <c:pt idx="0">
                  <c:v>Чугун</c:v>
                </c:pt>
                <c:pt idx="1">
                  <c:v>Металлошихта</c:v>
                </c:pt>
                <c:pt idx="2">
                  <c:v>Ферросплавы</c:v>
                </c:pt>
                <c:pt idx="3">
                  <c:v>Топливо</c:v>
                </c:pt>
                <c:pt idx="4">
                  <c:v>Энергозатраты</c:v>
                </c:pt>
                <c:pt idx="5">
                  <c:v>ФОТ</c:v>
                </c:pt>
                <c:pt idx="6">
                  <c:v>Отчислен. в общ. фонды</c:v>
                </c:pt>
                <c:pt idx="7">
                  <c:v>Амортизация</c:v>
                </c:pt>
                <c:pt idx="8">
                  <c:v>Транспортные расходы</c:v>
                </c:pt>
                <c:pt idx="9">
                  <c:v>Услуги вспом. цехов</c:v>
                </c:pt>
                <c:pt idx="10">
                  <c:v>Прочие расходы</c:v>
                </c:pt>
              </c:strCache>
            </c:strRef>
          </c:cat>
          <c:val>
            <c:numRef>
              <c:f>таблица3!$E$5:$E$15</c:f>
              <c:numCache>
                <c:ptCount val="11"/>
                <c:pt idx="0">
                  <c:v>58.02</c:v>
                </c:pt>
                <c:pt idx="1">
                  <c:v>24.010000000000005</c:v>
                </c:pt>
                <c:pt idx="2">
                  <c:v>9.060000000000002</c:v>
                </c:pt>
                <c:pt idx="3">
                  <c:v>0.17000000000000004</c:v>
                </c:pt>
                <c:pt idx="4">
                  <c:v>1.8500000000000003</c:v>
                </c:pt>
                <c:pt idx="5">
                  <c:v>1.2</c:v>
                </c:pt>
                <c:pt idx="6">
                  <c:v>0.43</c:v>
                </c:pt>
                <c:pt idx="7">
                  <c:v>0.3</c:v>
                </c:pt>
                <c:pt idx="8">
                  <c:v>0.44</c:v>
                </c:pt>
                <c:pt idx="9">
                  <c:v>1.2</c:v>
                </c:pt>
                <c:pt idx="10">
                  <c:v>3.32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&amp;R&amp;"Arial Cyr,полужирный"&amp;12Приложение 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2">
      <selection activeCell="E2" sqref="E2:F25"/>
    </sheetView>
  </sheetViews>
  <sheetFormatPr defaultColWidth="9.00390625" defaultRowHeight="12.75"/>
  <cols>
    <col min="1" max="1" width="5.00390625" style="0" bestFit="1" customWidth="1"/>
    <col min="2" max="2" width="11.00390625" style="0" bestFit="1" customWidth="1"/>
    <col min="3" max="3" width="11.875" style="0" bestFit="1" customWidth="1"/>
    <col min="4" max="4" width="19.625" style="0" bestFit="1" customWidth="1"/>
  </cols>
  <sheetData>
    <row r="1" spans="1:4" ht="25.5">
      <c r="A1" t="s">
        <v>0</v>
      </c>
      <c r="B1" t="s">
        <v>1</v>
      </c>
      <c r="C1" s="1" t="s">
        <v>3</v>
      </c>
      <c r="D1" s="1" t="s">
        <v>2</v>
      </c>
    </row>
    <row r="2" spans="1:6" ht="12.75">
      <c r="A2">
        <v>1997</v>
      </c>
      <c r="B2" t="s">
        <v>4</v>
      </c>
      <c r="C2">
        <v>566322</v>
      </c>
      <c r="D2">
        <v>970.82</v>
      </c>
      <c r="E2" s="3">
        <f>C2/1.3</f>
        <v>435632.3076923077</v>
      </c>
      <c r="F2" s="4">
        <f>D2/1.3</f>
        <v>746.7846153846154</v>
      </c>
    </row>
    <row r="3" spans="2:6" ht="12.75">
      <c r="B3" t="s">
        <v>5</v>
      </c>
      <c r="C3">
        <v>483121</v>
      </c>
      <c r="D3">
        <v>992.1</v>
      </c>
      <c r="E3" s="3">
        <f aca="true" t="shared" si="0" ref="E3:E25">C3/1.3</f>
        <v>371631.53846153844</v>
      </c>
      <c r="F3" s="4">
        <f aca="true" t="shared" si="1" ref="F3:F25">D3/1.3</f>
        <v>763.1538461538462</v>
      </c>
    </row>
    <row r="4" spans="2:6" ht="12.75">
      <c r="B4" t="s">
        <v>6</v>
      </c>
      <c r="C4">
        <v>588031</v>
      </c>
      <c r="D4">
        <v>966.51</v>
      </c>
      <c r="E4" s="3">
        <f t="shared" si="0"/>
        <v>452331.53846153844</v>
      </c>
      <c r="F4" s="4">
        <f t="shared" si="1"/>
        <v>743.4692307692308</v>
      </c>
    </row>
    <row r="5" spans="2:6" ht="12.75">
      <c r="B5" t="s">
        <v>7</v>
      </c>
      <c r="C5">
        <v>577804</v>
      </c>
      <c r="D5">
        <v>968.73</v>
      </c>
      <c r="E5" s="3">
        <f t="shared" si="0"/>
        <v>444464.6153846154</v>
      </c>
      <c r="F5" s="4">
        <f t="shared" si="1"/>
        <v>745.1769230769231</v>
      </c>
    </row>
    <row r="6" spans="2:6" ht="12.75">
      <c r="B6" t="s">
        <v>8</v>
      </c>
      <c r="C6">
        <v>506701</v>
      </c>
      <c r="D6">
        <v>1003.81</v>
      </c>
      <c r="E6" s="3">
        <f t="shared" si="0"/>
        <v>389770</v>
      </c>
      <c r="F6" s="4">
        <f t="shared" si="1"/>
        <v>772.1615384615384</v>
      </c>
    </row>
    <row r="7" spans="2:6" ht="12.75">
      <c r="B7" t="s">
        <v>9</v>
      </c>
      <c r="C7">
        <v>562926</v>
      </c>
      <c r="D7">
        <v>988.84</v>
      </c>
      <c r="E7" s="3">
        <f t="shared" si="0"/>
        <v>433020</v>
      </c>
      <c r="F7" s="4">
        <f t="shared" si="1"/>
        <v>760.6461538461539</v>
      </c>
    </row>
    <row r="8" spans="2:6" ht="12.75">
      <c r="B8" t="s">
        <v>10</v>
      </c>
      <c r="C8">
        <v>569165</v>
      </c>
      <c r="D8">
        <v>968.64</v>
      </c>
      <c r="E8" s="3">
        <f t="shared" si="0"/>
        <v>437819.23076923075</v>
      </c>
      <c r="F8" s="4">
        <f t="shared" si="1"/>
        <v>745.1076923076922</v>
      </c>
    </row>
    <row r="9" spans="2:6" ht="12.75">
      <c r="B9" t="s">
        <v>11</v>
      </c>
      <c r="C9">
        <v>567811</v>
      </c>
      <c r="D9">
        <v>1019.79</v>
      </c>
      <c r="E9" s="3">
        <f t="shared" si="0"/>
        <v>436777.6923076923</v>
      </c>
      <c r="F9" s="4">
        <f t="shared" si="1"/>
        <v>784.4538461538461</v>
      </c>
    </row>
    <row r="10" spans="2:6" ht="12.75">
      <c r="B10" t="s">
        <v>12</v>
      </c>
      <c r="C10">
        <v>558944</v>
      </c>
      <c r="D10">
        <v>1060.08</v>
      </c>
      <c r="E10" s="3">
        <f t="shared" si="0"/>
        <v>429956.92307692306</v>
      </c>
      <c r="F10" s="4">
        <f t="shared" si="1"/>
        <v>815.4461538461537</v>
      </c>
    </row>
    <row r="11" spans="2:6" ht="12.75">
      <c r="B11" t="s">
        <v>13</v>
      </c>
      <c r="C11">
        <v>571631</v>
      </c>
      <c r="D11">
        <v>1080.43</v>
      </c>
      <c r="E11" s="3">
        <f t="shared" si="0"/>
        <v>439716.1538461538</v>
      </c>
      <c r="F11" s="4">
        <f t="shared" si="1"/>
        <v>831.1</v>
      </c>
    </row>
    <row r="12" spans="2:6" ht="12.75">
      <c r="B12" t="s">
        <v>14</v>
      </c>
      <c r="C12">
        <v>538140</v>
      </c>
      <c r="D12">
        <v>1173.51</v>
      </c>
      <c r="E12" s="3">
        <f t="shared" si="0"/>
        <v>413953.8461538461</v>
      </c>
      <c r="F12" s="4">
        <f t="shared" si="1"/>
        <v>902.6999999999999</v>
      </c>
    </row>
    <row r="13" spans="2:6" ht="12.75">
      <c r="B13" t="s">
        <v>15</v>
      </c>
      <c r="C13">
        <v>628839</v>
      </c>
      <c r="D13">
        <v>1486.28</v>
      </c>
      <c r="E13" s="3">
        <f t="shared" si="0"/>
        <v>483722.3076923077</v>
      </c>
      <c r="F13" s="4">
        <f t="shared" si="1"/>
        <v>1143.2923076923075</v>
      </c>
    </row>
    <row r="14" spans="1:6" ht="12.75">
      <c r="A14">
        <v>1998</v>
      </c>
      <c r="B14" t="s">
        <v>4</v>
      </c>
      <c r="C14">
        <v>620416</v>
      </c>
      <c r="D14">
        <v>1380.78</v>
      </c>
      <c r="E14" s="3">
        <f t="shared" si="0"/>
        <v>477243.0769230769</v>
      </c>
      <c r="F14" s="4">
        <f t="shared" si="1"/>
        <v>1062.1384615384616</v>
      </c>
    </row>
    <row r="15" spans="2:6" ht="12.75">
      <c r="B15" t="s">
        <v>5</v>
      </c>
      <c r="C15">
        <v>539299</v>
      </c>
      <c r="D15">
        <v>1279.47</v>
      </c>
      <c r="E15" s="3">
        <f t="shared" si="0"/>
        <v>414845.3846153846</v>
      </c>
      <c r="F15" s="4">
        <f t="shared" si="1"/>
        <v>984.2076923076922</v>
      </c>
    </row>
    <row r="16" spans="2:6" ht="12.75">
      <c r="B16" t="s">
        <v>6</v>
      </c>
      <c r="C16">
        <v>601304</v>
      </c>
      <c r="D16">
        <v>1318.17</v>
      </c>
      <c r="E16" s="3">
        <f t="shared" si="0"/>
        <v>462541.53846153844</v>
      </c>
      <c r="F16" s="4">
        <f t="shared" si="1"/>
        <v>1013.9769230769231</v>
      </c>
    </row>
    <row r="17" spans="2:6" ht="12.75">
      <c r="B17" t="s">
        <v>7</v>
      </c>
      <c r="C17">
        <v>554079</v>
      </c>
      <c r="D17">
        <v>1446.28</v>
      </c>
      <c r="E17" s="3">
        <f t="shared" si="0"/>
        <v>426214.6153846154</v>
      </c>
      <c r="F17" s="4">
        <f t="shared" si="1"/>
        <v>1112.5230769230768</v>
      </c>
    </row>
    <row r="18" spans="2:6" ht="12.75">
      <c r="B18" t="s">
        <v>8</v>
      </c>
      <c r="C18">
        <v>595070</v>
      </c>
      <c r="D18">
        <v>1441.03</v>
      </c>
      <c r="E18" s="3">
        <f t="shared" si="0"/>
        <v>457746.1538461538</v>
      </c>
      <c r="F18" s="4">
        <f t="shared" si="1"/>
        <v>1108.4846153846154</v>
      </c>
    </row>
    <row r="19" spans="2:6" ht="12.75">
      <c r="B19" t="s">
        <v>9</v>
      </c>
      <c r="C19">
        <v>630380</v>
      </c>
      <c r="D19">
        <v>1431.49</v>
      </c>
      <c r="E19" s="3">
        <f t="shared" si="0"/>
        <v>484907.6923076923</v>
      </c>
      <c r="F19" s="4">
        <f t="shared" si="1"/>
        <v>1101.1461538461538</v>
      </c>
    </row>
    <row r="20" spans="2:6" ht="12.75">
      <c r="B20" t="s">
        <v>10</v>
      </c>
      <c r="C20">
        <v>622028</v>
      </c>
      <c r="D20">
        <v>1479.49</v>
      </c>
      <c r="E20" s="3">
        <f t="shared" si="0"/>
        <v>478483.0769230769</v>
      </c>
      <c r="F20" s="4">
        <f t="shared" si="1"/>
        <v>1138.0692307692307</v>
      </c>
    </row>
    <row r="21" spans="2:6" ht="12.75">
      <c r="B21" t="s">
        <v>11</v>
      </c>
      <c r="C21">
        <v>634590</v>
      </c>
      <c r="D21">
        <v>1522.28</v>
      </c>
      <c r="E21" s="3">
        <f t="shared" si="0"/>
        <v>488146.1538461538</v>
      </c>
      <c r="F21" s="4">
        <f t="shared" si="1"/>
        <v>1170.9846153846154</v>
      </c>
    </row>
    <row r="22" spans="2:6" ht="12.75">
      <c r="B22" t="s">
        <v>12</v>
      </c>
      <c r="C22">
        <v>594350</v>
      </c>
      <c r="D22">
        <v>1583.55</v>
      </c>
      <c r="E22" s="3">
        <f t="shared" si="0"/>
        <v>457192.3076923077</v>
      </c>
      <c r="F22" s="4">
        <f t="shared" si="1"/>
        <v>1218.1153846153845</v>
      </c>
    </row>
    <row r="23" spans="2:6" ht="12.75">
      <c r="B23" t="s">
        <v>13</v>
      </c>
      <c r="C23">
        <v>642023</v>
      </c>
      <c r="D23">
        <v>1573.25</v>
      </c>
      <c r="E23" s="3">
        <f t="shared" si="0"/>
        <v>493863.8461538461</v>
      </c>
      <c r="F23" s="4">
        <f t="shared" si="1"/>
        <v>1210.1923076923076</v>
      </c>
    </row>
    <row r="24" spans="2:6" ht="12.75">
      <c r="B24" t="s">
        <v>14</v>
      </c>
      <c r="C24">
        <v>638930</v>
      </c>
      <c r="D24">
        <v>1678.82</v>
      </c>
      <c r="E24" s="3">
        <f t="shared" si="0"/>
        <v>491484.6153846154</v>
      </c>
      <c r="F24" s="4">
        <f t="shared" si="1"/>
        <v>1291.3999999999999</v>
      </c>
    </row>
    <row r="25" spans="2:6" ht="12.75">
      <c r="B25" t="s">
        <v>15</v>
      </c>
      <c r="C25">
        <v>650670</v>
      </c>
      <c r="D25">
        <v>1700.09</v>
      </c>
      <c r="E25" s="3">
        <f t="shared" si="0"/>
        <v>500515.3846153846</v>
      </c>
      <c r="F25" s="4">
        <f t="shared" si="1"/>
        <v>1307.7615384615383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7" sqref="G7"/>
    </sheetView>
  </sheetViews>
  <sheetFormatPr defaultColWidth="9.00390625" defaultRowHeight="12.75"/>
  <cols>
    <col min="1" max="1" width="6.375" style="0" bestFit="1" customWidth="1"/>
    <col min="2" max="2" width="13.375" style="0" bestFit="1" customWidth="1"/>
    <col min="3" max="3" width="16.25390625" style="0" customWidth="1"/>
    <col min="4" max="4" width="17.375" style="0" bestFit="1" customWidth="1"/>
    <col min="5" max="6" width="24.75390625" style="0" hidden="1" customWidth="1"/>
    <col min="7" max="16384" width="24.75390625" style="0" customWidth="1"/>
  </cols>
  <sheetData>
    <row r="1" spans="1:4" ht="12.75">
      <c r="A1" s="56" t="s">
        <v>63</v>
      </c>
      <c r="B1" s="57"/>
      <c r="C1" s="57"/>
      <c r="D1" s="57"/>
    </row>
    <row r="2" spans="1:4" ht="24" customHeight="1">
      <c r="A2" s="57"/>
      <c r="B2" s="57"/>
      <c r="C2" s="57"/>
      <c r="D2" s="57"/>
    </row>
    <row r="3" spans="1:4" ht="16.5" thickBot="1">
      <c r="A3" s="55"/>
      <c r="B3" s="55"/>
      <c r="C3" s="55"/>
      <c r="D3" s="55"/>
    </row>
    <row r="4" spans="1:4" s="2" customFormat="1" ht="45">
      <c r="A4" s="40" t="s">
        <v>0</v>
      </c>
      <c r="B4" s="41" t="s">
        <v>1</v>
      </c>
      <c r="C4" s="42" t="s">
        <v>3</v>
      </c>
      <c r="D4" s="43" t="s">
        <v>16</v>
      </c>
    </row>
    <row r="5" spans="1:4" ht="15">
      <c r="A5" s="44">
        <v>1997</v>
      </c>
      <c r="B5" s="45" t="s">
        <v>4</v>
      </c>
      <c r="C5" s="46">
        <v>435632</v>
      </c>
      <c r="D5" s="47">
        <v>746.78</v>
      </c>
    </row>
    <row r="6" spans="1:4" ht="15">
      <c r="A6" s="44"/>
      <c r="B6" s="45" t="s">
        <v>5</v>
      </c>
      <c r="C6" s="46">
        <v>371631</v>
      </c>
      <c r="D6" s="47">
        <v>763.15</v>
      </c>
    </row>
    <row r="7" spans="1:5" ht="15">
      <c r="A7" s="44"/>
      <c r="B7" s="45" t="s">
        <v>6</v>
      </c>
      <c r="C7" s="46">
        <v>452331</v>
      </c>
      <c r="D7" s="47">
        <v>743.46</v>
      </c>
      <c r="E7" s="4">
        <f>SUM(D5:D7)/3</f>
        <v>751.13</v>
      </c>
    </row>
    <row r="8" spans="1:4" ht="15">
      <c r="A8" s="44"/>
      <c r="B8" s="45" t="s">
        <v>7</v>
      </c>
      <c r="C8" s="46">
        <v>444464</v>
      </c>
      <c r="D8" s="47">
        <v>745.17</v>
      </c>
    </row>
    <row r="9" spans="1:4" ht="15">
      <c r="A9" s="44"/>
      <c r="B9" s="45" t="s">
        <v>8</v>
      </c>
      <c r="C9" s="46">
        <v>389770</v>
      </c>
      <c r="D9" s="47">
        <v>772.16</v>
      </c>
    </row>
    <row r="10" spans="1:5" ht="15">
      <c r="A10" s="44"/>
      <c r="B10" s="45" t="s">
        <v>9</v>
      </c>
      <c r="C10" s="46">
        <v>433020</v>
      </c>
      <c r="D10" s="47">
        <v>760.64</v>
      </c>
      <c r="E10" s="4">
        <f>SUM(D8:D10)/3</f>
        <v>759.3233333333333</v>
      </c>
    </row>
    <row r="11" spans="1:4" ht="15">
      <c r="A11" s="44"/>
      <c r="B11" s="45" t="s">
        <v>10</v>
      </c>
      <c r="C11" s="46">
        <v>437819</v>
      </c>
      <c r="D11" s="47">
        <v>745.1</v>
      </c>
    </row>
    <row r="12" spans="1:4" ht="15">
      <c r="A12" s="44"/>
      <c r="B12" s="45" t="s">
        <v>11</v>
      </c>
      <c r="C12" s="46">
        <v>436777</v>
      </c>
      <c r="D12" s="47">
        <v>784.45</v>
      </c>
    </row>
    <row r="13" spans="1:5" ht="15">
      <c r="A13" s="44"/>
      <c r="B13" s="45" t="s">
        <v>12</v>
      </c>
      <c r="C13" s="46">
        <v>429956</v>
      </c>
      <c r="D13" s="47">
        <v>815.44</v>
      </c>
      <c r="E13" s="4">
        <f>SUM(D11:D13)/3</f>
        <v>781.6633333333334</v>
      </c>
    </row>
    <row r="14" spans="1:4" ht="15">
      <c r="A14" s="44"/>
      <c r="B14" s="45" t="s">
        <v>13</v>
      </c>
      <c r="C14" s="46">
        <v>439716</v>
      </c>
      <c r="D14" s="47">
        <v>831.1</v>
      </c>
    </row>
    <row r="15" spans="1:4" ht="15">
      <c r="A15" s="44"/>
      <c r="B15" s="45" t="s">
        <v>14</v>
      </c>
      <c r="C15" s="46">
        <v>413953</v>
      </c>
      <c r="D15" s="47">
        <v>902.7</v>
      </c>
    </row>
    <row r="16" spans="1:5" ht="15">
      <c r="A16" s="44"/>
      <c r="B16" s="45" t="s">
        <v>15</v>
      </c>
      <c r="C16" s="46">
        <v>483722</v>
      </c>
      <c r="D16" s="47">
        <v>1143.29</v>
      </c>
      <c r="E16" s="4">
        <f>SUM(D14:D16)/3</f>
        <v>959.0300000000001</v>
      </c>
    </row>
    <row r="17" spans="1:4" ht="15">
      <c r="A17" s="44">
        <v>1998</v>
      </c>
      <c r="B17" s="45" t="s">
        <v>4</v>
      </c>
      <c r="C17" s="46">
        <v>477243</v>
      </c>
      <c r="D17" s="47">
        <v>1062.13</v>
      </c>
    </row>
    <row r="18" spans="1:4" ht="15">
      <c r="A18" s="44"/>
      <c r="B18" s="45" t="s">
        <v>5</v>
      </c>
      <c r="C18" s="46">
        <v>414845</v>
      </c>
      <c r="D18" s="47">
        <v>984.2</v>
      </c>
    </row>
    <row r="19" spans="1:5" ht="15">
      <c r="A19" s="44"/>
      <c r="B19" s="45" t="s">
        <v>6</v>
      </c>
      <c r="C19" s="46">
        <v>462541</v>
      </c>
      <c r="D19" s="47">
        <v>1013.97</v>
      </c>
      <c r="E19" s="4">
        <f>SUM(D17:D19)/3</f>
        <v>1020.1</v>
      </c>
    </row>
    <row r="20" spans="1:4" ht="15">
      <c r="A20" s="44"/>
      <c r="B20" s="45" t="s">
        <v>7</v>
      </c>
      <c r="C20" s="46">
        <v>426214</v>
      </c>
      <c r="D20" s="47">
        <v>1112.52</v>
      </c>
    </row>
    <row r="21" spans="1:4" ht="15">
      <c r="A21" s="44"/>
      <c r="B21" s="45" t="s">
        <v>8</v>
      </c>
      <c r="C21" s="46">
        <v>457746</v>
      </c>
      <c r="D21" s="47">
        <v>1108.48</v>
      </c>
    </row>
    <row r="22" spans="1:5" ht="15">
      <c r="A22" s="44"/>
      <c r="B22" s="45" t="s">
        <v>9</v>
      </c>
      <c r="C22" s="46">
        <v>478483</v>
      </c>
      <c r="D22" s="47">
        <v>1138.06</v>
      </c>
      <c r="E22" s="4">
        <f>SUM(D20:D22)/3</f>
        <v>1119.6866666666667</v>
      </c>
    </row>
    <row r="23" spans="1:4" ht="15">
      <c r="A23" s="44"/>
      <c r="B23" s="45" t="s">
        <v>10</v>
      </c>
      <c r="C23" s="46">
        <v>484907</v>
      </c>
      <c r="D23" s="47">
        <v>1101.14</v>
      </c>
    </row>
    <row r="24" spans="1:4" ht="15">
      <c r="A24" s="44"/>
      <c r="B24" s="45" t="s">
        <v>11</v>
      </c>
      <c r="C24" s="46">
        <v>488146</v>
      </c>
      <c r="D24" s="47">
        <v>1170.98</v>
      </c>
    </row>
    <row r="25" spans="1:5" ht="15">
      <c r="A25" s="44"/>
      <c r="B25" s="45" t="s">
        <v>12</v>
      </c>
      <c r="C25" s="46">
        <v>457192</v>
      </c>
      <c r="D25" s="47">
        <v>1218.11</v>
      </c>
      <c r="E25" s="4">
        <f>SUM(D23:D25)/3</f>
        <v>1163.4099999999999</v>
      </c>
    </row>
    <row r="26" spans="1:4" ht="15">
      <c r="A26" s="44"/>
      <c r="B26" s="45" t="s">
        <v>13</v>
      </c>
      <c r="C26" s="46">
        <v>493863</v>
      </c>
      <c r="D26" s="47">
        <v>1210.19</v>
      </c>
    </row>
    <row r="27" spans="1:4" ht="15">
      <c r="A27" s="44"/>
      <c r="B27" s="45" t="s">
        <v>14</v>
      </c>
      <c r="C27" s="46">
        <v>491484</v>
      </c>
      <c r="D27" s="47">
        <v>1291.4</v>
      </c>
    </row>
    <row r="28" spans="1:5" ht="15.75" thickBot="1">
      <c r="A28" s="48"/>
      <c r="B28" s="49" t="s">
        <v>15</v>
      </c>
      <c r="C28" s="50">
        <v>500515</v>
      </c>
      <c r="D28" s="51">
        <v>1307.76</v>
      </c>
      <c r="E28" s="4">
        <f>SUM(D26:D28)/3</f>
        <v>1269.7833333333335</v>
      </c>
    </row>
  </sheetData>
  <mergeCells count="1">
    <mergeCell ref="A1:D2"/>
  </mergeCells>
  <printOptions horizontalCentered="1"/>
  <pageMargins left="0.2362204724409449" right="0.31496062992125984" top="0.84" bottom="0.984251968503937" header="0.5118110236220472" footer="0.5118110236220472"/>
  <pageSetup horizontalDpi="300" verticalDpi="300" orientation="portrait" paperSize="9" scale="120" r:id="rId1"/>
  <headerFooter alignWithMargins="0">
    <oddHeader>&amp;C
&amp;R&amp;"Arial Cyr,полужирный"&amp;12Приложение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9" sqref="I9"/>
    </sheetView>
  </sheetViews>
  <sheetFormatPr defaultColWidth="9.00390625" defaultRowHeight="12.75"/>
  <cols>
    <col min="1" max="1" width="22.75390625" style="0" bestFit="1" customWidth="1"/>
    <col min="2" max="2" width="7.625" style="0" bestFit="1" customWidth="1"/>
    <col min="3" max="3" width="10.875" style="0" customWidth="1"/>
    <col min="4" max="4" width="7.625" style="0" bestFit="1" customWidth="1"/>
    <col min="5" max="5" width="5.625" style="0" bestFit="1" customWidth="1"/>
    <col min="6" max="6" width="7.625" style="0" bestFit="1" customWidth="1"/>
    <col min="7" max="7" width="6.625" style="0" bestFit="1" customWidth="1"/>
  </cols>
  <sheetData>
    <row r="1" spans="1:7" ht="12.75">
      <c r="A1" s="58" t="s">
        <v>64</v>
      </c>
      <c r="B1" s="52"/>
      <c r="C1" s="52"/>
      <c r="D1" s="52"/>
      <c r="E1" s="52"/>
      <c r="F1" s="52"/>
      <c r="G1" s="52"/>
    </row>
    <row r="2" spans="1:7" ht="12.75">
      <c r="A2" s="52"/>
      <c r="B2" s="52"/>
      <c r="C2" s="52"/>
      <c r="D2" s="52"/>
      <c r="E2" s="52"/>
      <c r="F2" s="52"/>
      <c r="G2" s="52"/>
    </row>
    <row r="3" ht="13.5" thickBot="1"/>
    <row r="4" spans="1:7" s="2" customFormat="1" ht="12.75">
      <c r="A4" s="26" t="s">
        <v>17</v>
      </c>
      <c r="B4" s="28" t="s">
        <v>32</v>
      </c>
      <c r="C4" s="28"/>
      <c r="D4" s="28" t="s">
        <v>20</v>
      </c>
      <c r="E4" s="28"/>
      <c r="F4" s="28"/>
      <c r="G4" s="29"/>
    </row>
    <row r="5" spans="1:7" s="2" customFormat="1" ht="12.75">
      <c r="A5" s="27"/>
      <c r="B5" s="5"/>
      <c r="C5" s="5"/>
      <c r="D5" s="30" t="s">
        <v>35</v>
      </c>
      <c r="E5" s="30"/>
      <c r="F5" s="30" t="s">
        <v>34</v>
      </c>
      <c r="G5" s="31"/>
    </row>
    <row r="6" spans="1:7" s="2" customFormat="1" ht="12.75">
      <c r="A6" s="27"/>
      <c r="B6" s="5" t="s">
        <v>18</v>
      </c>
      <c r="C6" s="5" t="s">
        <v>19</v>
      </c>
      <c r="D6" s="5" t="s">
        <v>18</v>
      </c>
      <c r="E6" s="5" t="s">
        <v>19</v>
      </c>
      <c r="F6" s="5" t="s">
        <v>18</v>
      </c>
      <c r="G6" s="17" t="s">
        <v>19</v>
      </c>
    </row>
    <row r="7" spans="1:7" ht="12.75">
      <c r="A7" s="11" t="s">
        <v>21</v>
      </c>
      <c r="B7" s="6">
        <v>650.25</v>
      </c>
      <c r="C7" s="7">
        <f>B7/$B$18*100</f>
        <v>57.13670632479835</v>
      </c>
      <c r="D7" s="7">
        <f>$D$18/100*E7</f>
        <v>613.4854399999999</v>
      </c>
      <c r="E7" s="7">
        <v>56.8</v>
      </c>
      <c r="F7" s="7">
        <f>$F$18/100*G7</f>
        <v>638.8814280000001</v>
      </c>
      <c r="G7" s="12">
        <v>58.02</v>
      </c>
    </row>
    <row r="8" spans="1:7" ht="12.75">
      <c r="A8" s="11" t="s">
        <v>22</v>
      </c>
      <c r="B8" s="6">
        <v>293.07</v>
      </c>
      <c r="C8" s="7">
        <f aca="true" t="shared" si="0" ref="C8:C17">B8/$B$18*100</f>
        <v>25.751717835614997</v>
      </c>
      <c r="D8" s="7">
        <f aca="true" t="shared" si="1" ref="D8:D17">$D$18/100*E8</f>
        <v>211.37165599999997</v>
      </c>
      <c r="E8" s="6">
        <v>19.57</v>
      </c>
      <c r="F8" s="7">
        <f aca="true" t="shared" si="2" ref="F8:F17">$F$18/100*G8</f>
        <v>264.38371400000005</v>
      </c>
      <c r="G8" s="12">
        <v>24.01</v>
      </c>
    </row>
    <row r="9" spans="1:7" ht="12.75">
      <c r="A9" s="11" t="s">
        <v>23</v>
      </c>
      <c r="B9" s="6">
        <v>116.15</v>
      </c>
      <c r="C9" s="7">
        <f t="shared" si="0"/>
        <v>10.205964536140451</v>
      </c>
      <c r="D9" s="7">
        <f t="shared" si="1"/>
        <v>133.92991999999998</v>
      </c>
      <c r="E9" s="6">
        <v>12.4</v>
      </c>
      <c r="F9" s="7">
        <f t="shared" si="2"/>
        <v>99.76328400000003</v>
      </c>
      <c r="G9" s="12">
        <v>9.06</v>
      </c>
    </row>
    <row r="10" spans="1:7" ht="12.75">
      <c r="A10" s="11" t="s">
        <v>24</v>
      </c>
      <c r="B10" s="6">
        <v>2.06</v>
      </c>
      <c r="C10" s="7">
        <f t="shared" si="0"/>
        <v>0.18100978858759645</v>
      </c>
      <c r="D10" s="7">
        <f t="shared" si="1"/>
        <v>1.9441439999999997</v>
      </c>
      <c r="E10" s="6">
        <v>0.18</v>
      </c>
      <c r="F10" s="7">
        <f t="shared" si="2"/>
        <v>1.8719380000000005</v>
      </c>
      <c r="G10" s="12">
        <v>0.17</v>
      </c>
    </row>
    <row r="11" spans="1:7" ht="12.75">
      <c r="A11" s="11" t="s">
        <v>25</v>
      </c>
      <c r="B11" s="6">
        <v>20.86</v>
      </c>
      <c r="C11" s="7">
        <f t="shared" si="0"/>
        <v>1.8329437815229426</v>
      </c>
      <c r="D11" s="7">
        <f t="shared" si="1"/>
        <v>20.521519999999995</v>
      </c>
      <c r="E11" s="6">
        <v>1.9</v>
      </c>
      <c r="F11" s="7">
        <f t="shared" si="2"/>
        <v>20.371090000000006</v>
      </c>
      <c r="G11" s="12">
        <v>1.85</v>
      </c>
    </row>
    <row r="12" spans="1:7" ht="12.75">
      <c r="A12" s="11" t="s">
        <v>26</v>
      </c>
      <c r="B12" s="6">
        <v>13.92</v>
      </c>
      <c r="C12" s="7">
        <f t="shared" si="0"/>
        <v>1.2231341054074478</v>
      </c>
      <c r="D12" s="7">
        <f t="shared" si="1"/>
        <v>11.88088</v>
      </c>
      <c r="E12" s="6">
        <v>1.1</v>
      </c>
      <c r="F12" s="7">
        <f t="shared" si="2"/>
        <v>13.213680000000002</v>
      </c>
      <c r="G12" s="12">
        <v>1.2</v>
      </c>
    </row>
    <row r="13" spans="1:7" ht="12.75">
      <c r="A13" s="18" t="s">
        <v>27</v>
      </c>
      <c r="B13" s="6">
        <v>4.55</v>
      </c>
      <c r="C13" s="7">
        <f t="shared" si="0"/>
        <v>0.3998031738221184</v>
      </c>
      <c r="D13" s="7">
        <f t="shared" si="1"/>
        <v>4.32032</v>
      </c>
      <c r="E13" s="6">
        <v>0.4</v>
      </c>
      <c r="F13" s="7">
        <f t="shared" si="2"/>
        <v>4.734902000000001</v>
      </c>
      <c r="G13" s="12">
        <v>0.43</v>
      </c>
    </row>
    <row r="14" spans="1:7" ht="12.75">
      <c r="A14" s="11" t="s">
        <v>28</v>
      </c>
      <c r="B14" s="6">
        <v>3.02</v>
      </c>
      <c r="C14" s="7">
        <f t="shared" si="0"/>
        <v>0.26536386482259283</v>
      </c>
      <c r="D14" s="7">
        <f t="shared" si="1"/>
        <v>3.2402399999999996</v>
      </c>
      <c r="E14" s="6">
        <v>0.3</v>
      </c>
      <c r="F14" s="7">
        <f t="shared" si="2"/>
        <v>3.3034200000000005</v>
      </c>
      <c r="G14" s="12">
        <v>0.3</v>
      </c>
    </row>
    <row r="15" spans="1:7" ht="12.75">
      <c r="A15" s="11" t="s">
        <v>29</v>
      </c>
      <c r="B15" s="6">
        <v>5.05</v>
      </c>
      <c r="C15" s="7">
        <f t="shared" si="0"/>
        <v>0.44373758852784567</v>
      </c>
      <c r="D15" s="7">
        <f t="shared" si="1"/>
        <v>3.7802799999999994</v>
      </c>
      <c r="E15" s="6">
        <v>0.35</v>
      </c>
      <c r="F15" s="7">
        <f t="shared" si="2"/>
        <v>4.845016000000001</v>
      </c>
      <c r="G15" s="12">
        <v>0.44</v>
      </c>
    </row>
    <row r="16" spans="1:7" ht="12.75">
      <c r="A16" s="11" t="s">
        <v>30</v>
      </c>
      <c r="B16" s="6">
        <v>2.3</v>
      </c>
      <c r="C16" s="7">
        <f t="shared" si="0"/>
        <v>0.20209830764634554</v>
      </c>
      <c r="D16" s="7">
        <f t="shared" si="1"/>
        <v>16.2012</v>
      </c>
      <c r="E16" s="6">
        <v>1.5</v>
      </c>
      <c r="F16" s="7">
        <f t="shared" si="2"/>
        <v>13.213680000000002</v>
      </c>
      <c r="G16" s="12">
        <v>1.2</v>
      </c>
    </row>
    <row r="17" spans="1:7" ht="12.75">
      <c r="A17" s="11" t="s">
        <v>31</v>
      </c>
      <c r="B17" s="6">
        <v>26.83</v>
      </c>
      <c r="C17" s="7">
        <f t="shared" si="0"/>
        <v>2.3575206931093264</v>
      </c>
      <c r="D17" s="7">
        <f t="shared" si="1"/>
        <v>59.404399999999995</v>
      </c>
      <c r="E17" s="6">
        <v>5.5</v>
      </c>
      <c r="F17" s="7">
        <f t="shared" si="2"/>
        <v>36.55784800000001</v>
      </c>
      <c r="G17" s="12">
        <v>3.32</v>
      </c>
    </row>
    <row r="18" spans="1:7" ht="13.5" thickBot="1">
      <c r="A18" s="13" t="s">
        <v>33</v>
      </c>
      <c r="B18" s="19">
        <v>1138.06</v>
      </c>
      <c r="C18" s="14">
        <v>100</v>
      </c>
      <c r="D18" s="19">
        <v>1080.08</v>
      </c>
      <c r="E18" s="14">
        <v>100</v>
      </c>
      <c r="F18" s="19">
        <v>1101.14</v>
      </c>
      <c r="G18" s="20">
        <v>100</v>
      </c>
    </row>
  </sheetData>
  <mergeCells count="6">
    <mergeCell ref="A1:G2"/>
    <mergeCell ref="A4:A6"/>
    <mergeCell ref="D4:G4"/>
    <mergeCell ref="B4:C4"/>
    <mergeCell ref="F5:G5"/>
    <mergeCell ref="D5:E5"/>
  </mergeCells>
  <printOptions horizontalCentered="1"/>
  <pageMargins left="1.062992125984252" right="0.7874015748031497" top="0.984251968503937" bottom="0.984251968503937" header="0.5118110236220472" footer="0.5118110236220472"/>
  <pageSetup orientation="landscape" paperSize="9" scale="135" r:id="rId1"/>
  <headerFooter alignWithMargins="0">
    <oddHeader>&amp;R&amp;"Arial Cyr,полужирный"&amp;12Приложене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1"/>
    </sheetView>
  </sheetViews>
  <sheetFormatPr defaultColWidth="9.00390625" defaultRowHeight="12.75"/>
  <cols>
    <col min="1" max="1" width="22.375" style="0" bestFit="1" customWidth="1"/>
    <col min="2" max="2" width="7.625" style="0" customWidth="1"/>
    <col min="3" max="3" width="7.25390625" style="0" customWidth="1"/>
    <col min="6" max="6" width="10.625" style="0" customWidth="1"/>
    <col min="7" max="7" width="9.875" style="0" customWidth="1"/>
    <col min="8" max="8" width="22.75390625" style="0" bestFit="1" customWidth="1"/>
  </cols>
  <sheetData>
    <row r="1" spans="1:8" s="59" customFormat="1" ht="15.75">
      <c r="A1" s="54" t="s">
        <v>65</v>
      </c>
      <c r="B1" s="54"/>
      <c r="C1" s="54"/>
      <c r="D1" s="54"/>
      <c r="E1" s="54"/>
      <c r="F1" s="54"/>
      <c r="G1" s="54"/>
      <c r="H1" s="54"/>
    </row>
    <row r="2" ht="13.5" thickBot="1"/>
    <row r="3" spans="1:8" s="2" customFormat="1" ht="35.25" customHeight="1">
      <c r="A3" s="8" t="s">
        <v>36</v>
      </c>
      <c r="B3" s="33" t="s">
        <v>37</v>
      </c>
      <c r="C3" s="28"/>
      <c r="D3" s="22" t="s">
        <v>38</v>
      </c>
      <c r="E3" s="9"/>
      <c r="F3" s="33" t="s">
        <v>42</v>
      </c>
      <c r="G3" s="28"/>
      <c r="H3" s="32" t="s">
        <v>40</v>
      </c>
    </row>
    <row r="4" spans="1:8" s="16" customFormat="1" ht="12.75">
      <c r="A4" s="23"/>
      <c r="B4" s="21" t="s">
        <v>35</v>
      </c>
      <c r="C4" s="21" t="s">
        <v>34</v>
      </c>
      <c r="D4" s="21" t="s">
        <v>35</v>
      </c>
      <c r="E4" s="21" t="s">
        <v>34</v>
      </c>
      <c r="F4" s="21" t="s">
        <v>39</v>
      </c>
      <c r="G4" s="21" t="s">
        <v>19</v>
      </c>
      <c r="H4" s="31"/>
    </row>
    <row r="5" spans="1:8" ht="12.75">
      <c r="A5" s="11" t="s">
        <v>21</v>
      </c>
      <c r="B5" s="7">
        <v>613.4854399999999</v>
      </c>
      <c r="C5" s="6">
        <v>638.8814280000001</v>
      </c>
      <c r="D5" s="7">
        <f>B5/$B$16*100</f>
        <v>56.8</v>
      </c>
      <c r="E5" s="7">
        <f>C5/$C$16*100</f>
        <v>58.02</v>
      </c>
      <c r="F5" s="7">
        <f>C5-B5</f>
        <v>25.395988000000216</v>
      </c>
      <c r="G5" s="7">
        <f>(C5-B5)/B5*100</f>
        <v>4.139623590740836</v>
      </c>
      <c r="H5" s="12">
        <f>F5/$B$16*100</f>
        <v>2.3513061995407947</v>
      </c>
    </row>
    <row r="6" spans="1:8" ht="12.75">
      <c r="A6" s="11" t="s">
        <v>22</v>
      </c>
      <c r="B6" s="7">
        <v>211.37165599999997</v>
      </c>
      <c r="C6" s="6">
        <v>264.38371400000005</v>
      </c>
      <c r="D6" s="7">
        <f aca="true" t="shared" si="0" ref="D6:D15">B6/$B$16*100</f>
        <v>19.57</v>
      </c>
      <c r="E6" s="7">
        <f aca="true" t="shared" si="1" ref="E6:E15">C6/$C$16*100</f>
        <v>24.010000000000005</v>
      </c>
      <c r="F6" s="7">
        <f aca="true" t="shared" si="2" ref="F6:F15">C6-B6</f>
        <v>53.01205800000008</v>
      </c>
      <c r="G6" s="7">
        <f aca="true" t="shared" si="3" ref="G6:G16">(C6-B6)/B6*100</f>
        <v>25.080022082052515</v>
      </c>
      <c r="H6" s="12">
        <f aca="true" t="shared" si="4" ref="H6:H15">F6/$B$16*100</f>
        <v>4.908160321457677</v>
      </c>
    </row>
    <row r="7" spans="1:8" ht="12.75">
      <c r="A7" s="11" t="s">
        <v>23</v>
      </c>
      <c r="B7" s="7">
        <v>133.92991999999998</v>
      </c>
      <c r="C7" s="6">
        <v>99.76328400000003</v>
      </c>
      <c r="D7" s="7">
        <f t="shared" si="0"/>
        <v>12.399999999999999</v>
      </c>
      <c r="E7" s="7">
        <f t="shared" si="1"/>
        <v>9.060000000000002</v>
      </c>
      <c r="F7" s="7">
        <f t="shared" si="2"/>
        <v>-34.166635999999954</v>
      </c>
      <c r="G7" s="7">
        <f t="shared" si="3"/>
        <v>-25.510831336268968</v>
      </c>
      <c r="H7" s="12">
        <f t="shared" si="4"/>
        <v>-3.1633430856973517</v>
      </c>
    </row>
    <row r="8" spans="1:8" ht="12.75">
      <c r="A8" s="11" t="s">
        <v>24</v>
      </c>
      <c r="B8" s="7">
        <v>1.9441439999999997</v>
      </c>
      <c r="C8" s="6">
        <v>1.8719380000000005</v>
      </c>
      <c r="D8" s="7">
        <f t="shared" si="0"/>
        <v>0.17999999999999997</v>
      </c>
      <c r="E8" s="7">
        <f t="shared" si="1"/>
        <v>0.17000000000000004</v>
      </c>
      <c r="F8" s="7">
        <f t="shared" si="2"/>
        <v>-0.0722059999999991</v>
      </c>
      <c r="G8" s="7">
        <f t="shared" si="3"/>
        <v>-3.7140252985375115</v>
      </c>
      <c r="H8" s="12">
        <f t="shared" si="4"/>
        <v>-0.00668524553736752</v>
      </c>
    </row>
    <row r="9" spans="1:8" ht="12.75">
      <c r="A9" s="11" t="s">
        <v>25</v>
      </c>
      <c r="B9" s="7">
        <v>20.521519999999995</v>
      </c>
      <c r="C9" s="6">
        <v>20.371090000000006</v>
      </c>
      <c r="D9" s="7">
        <f t="shared" si="0"/>
        <v>1.8999999999999997</v>
      </c>
      <c r="E9" s="7">
        <f t="shared" si="1"/>
        <v>1.8500000000000003</v>
      </c>
      <c r="F9" s="7">
        <f t="shared" si="2"/>
        <v>-0.1504299999999894</v>
      </c>
      <c r="G9" s="7">
        <f t="shared" si="3"/>
        <v>-0.7330353696996589</v>
      </c>
      <c r="H9" s="12">
        <f t="shared" si="4"/>
        <v>-0.013927672024293517</v>
      </c>
    </row>
    <row r="10" spans="1:8" ht="12.75">
      <c r="A10" s="11" t="s">
        <v>26</v>
      </c>
      <c r="B10" s="7">
        <v>11.88088</v>
      </c>
      <c r="C10" s="6">
        <v>13.213680000000002</v>
      </c>
      <c r="D10" s="7">
        <f t="shared" si="0"/>
        <v>1.0999999999999999</v>
      </c>
      <c r="E10" s="7">
        <f t="shared" si="1"/>
        <v>1.2</v>
      </c>
      <c r="F10" s="7">
        <f t="shared" si="2"/>
        <v>1.3328000000000024</v>
      </c>
      <c r="G10" s="7">
        <f t="shared" si="3"/>
        <v>11.218024254095676</v>
      </c>
      <c r="H10" s="12">
        <f t="shared" si="4"/>
        <v>0.12339826679505245</v>
      </c>
    </row>
    <row r="11" spans="1:8" ht="12.75">
      <c r="A11" s="11" t="s">
        <v>27</v>
      </c>
      <c r="B11" s="7">
        <v>4.32032</v>
      </c>
      <c r="C11" s="6">
        <v>4.734902000000001</v>
      </c>
      <c r="D11" s="7">
        <f t="shared" si="0"/>
        <v>0.4</v>
      </c>
      <c r="E11" s="7">
        <f t="shared" si="1"/>
        <v>0.43</v>
      </c>
      <c r="F11" s="7">
        <f t="shared" si="2"/>
        <v>0.4145820000000011</v>
      </c>
      <c r="G11" s="7">
        <f t="shared" si="3"/>
        <v>9.596094733723454</v>
      </c>
      <c r="H11" s="12">
        <f t="shared" si="4"/>
        <v>0.03838437893489382</v>
      </c>
    </row>
    <row r="12" spans="1:8" ht="12.75">
      <c r="A12" s="11" t="s">
        <v>28</v>
      </c>
      <c r="B12" s="7">
        <v>3.2402399999999996</v>
      </c>
      <c r="C12" s="6">
        <v>3.3034200000000005</v>
      </c>
      <c r="D12" s="7">
        <f t="shared" si="0"/>
        <v>0.3</v>
      </c>
      <c r="E12" s="7">
        <f t="shared" si="1"/>
        <v>0.3</v>
      </c>
      <c r="F12" s="7">
        <f t="shared" si="2"/>
        <v>0.0631800000000009</v>
      </c>
      <c r="G12" s="7">
        <f t="shared" si="3"/>
        <v>1.9498555662543795</v>
      </c>
      <c r="H12" s="12">
        <f t="shared" si="4"/>
        <v>0.005849566698763139</v>
      </c>
    </row>
    <row r="13" spans="1:8" ht="12.75">
      <c r="A13" s="11" t="s">
        <v>29</v>
      </c>
      <c r="B13" s="7">
        <v>3.7802799999999994</v>
      </c>
      <c r="C13" s="6">
        <v>4.845016000000001</v>
      </c>
      <c r="D13" s="7">
        <f t="shared" si="0"/>
        <v>0.35</v>
      </c>
      <c r="E13" s="7">
        <f t="shared" si="1"/>
        <v>0.44</v>
      </c>
      <c r="F13" s="7">
        <f t="shared" si="2"/>
        <v>1.0647360000000017</v>
      </c>
      <c r="G13" s="7">
        <f t="shared" si="3"/>
        <v>28.16553271186266</v>
      </c>
      <c r="H13" s="12">
        <f t="shared" si="4"/>
        <v>0.09857936449151931</v>
      </c>
    </row>
    <row r="14" spans="1:8" ht="12.75">
      <c r="A14" s="11" t="s">
        <v>30</v>
      </c>
      <c r="B14" s="7">
        <v>16.2012</v>
      </c>
      <c r="C14" s="6">
        <v>13.213680000000002</v>
      </c>
      <c r="D14" s="7">
        <f t="shared" si="0"/>
        <v>1.5000000000000002</v>
      </c>
      <c r="E14" s="7">
        <f t="shared" si="1"/>
        <v>1.2</v>
      </c>
      <c r="F14" s="7">
        <f t="shared" si="2"/>
        <v>-2.987519999999998</v>
      </c>
      <c r="G14" s="7">
        <f t="shared" si="3"/>
        <v>-18.44011554699651</v>
      </c>
      <c r="H14" s="12">
        <f t="shared" si="4"/>
        <v>-0.27660173320494763</v>
      </c>
    </row>
    <row r="15" spans="1:8" ht="12.75">
      <c r="A15" s="11" t="s">
        <v>31</v>
      </c>
      <c r="B15" s="7">
        <v>59.404399999999995</v>
      </c>
      <c r="C15" s="6">
        <v>36.55784800000001</v>
      </c>
      <c r="D15" s="7">
        <f t="shared" si="0"/>
        <v>5.5</v>
      </c>
      <c r="E15" s="7">
        <f t="shared" si="1"/>
        <v>3.32</v>
      </c>
      <c r="F15" s="7">
        <f t="shared" si="2"/>
        <v>-22.84655199999999</v>
      </c>
      <c r="G15" s="7">
        <f t="shared" si="3"/>
        <v>-38.45935991273372</v>
      </c>
      <c r="H15" s="12">
        <f t="shared" si="4"/>
        <v>-2.1152647952003547</v>
      </c>
    </row>
    <row r="16" spans="1:8" ht="13.5" thickBot="1">
      <c r="A16" s="13" t="s">
        <v>41</v>
      </c>
      <c r="B16" s="19">
        <f>SUM(B5:B15)</f>
        <v>1080.08</v>
      </c>
      <c r="C16" s="19">
        <f>SUM(C5:C15)</f>
        <v>1101.14</v>
      </c>
      <c r="D16" s="14">
        <f>SUM(D5:D15)</f>
        <v>100.00000000000001</v>
      </c>
      <c r="E16" s="15">
        <f>SUM(E5:E15)</f>
        <v>100</v>
      </c>
      <c r="F16" s="19">
        <f>SUM(F5:F15)</f>
        <v>21.06000000000038</v>
      </c>
      <c r="G16" s="19">
        <f t="shared" si="3"/>
        <v>1.9498555662543677</v>
      </c>
      <c r="H16" s="20"/>
    </row>
  </sheetData>
  <mergeCells count="4">
    <mergeCell ref="H3:H4"/>
    <mergeCell ref="B3:C3"/>
    <mergeCell ref="F3:G3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5" r:id="rId1"/>
  <headerFooter alignWithMargins="0">
    <oddHeader>&amp;R&amp;"Arial Cyr,полужирный"&amp;12Приложение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3" sqref="E13"/>
    </sheetView>
  </sheetViews>
  <sheetFormatPr defaultColWidth="9.00390625" defaultRowHeight="12.75"/>
  <cols>
    <col min="1" max="1" width="8.00390625" style="0" bestFit="1" customWidth="1"/>
    <col min="2" max="2" width="19.25390625" style="0" bestFit="1" customWidth="1"/>
    <col min="3" max="3" width="7.375" style="0" bestFit="1" customWidth="1"/>
    <col min="4" max="4" width="8.375" style="0" bestFit="1" customWidth="1"/>
    <col min="5" max="5" width="10.25390625" style="0" bestFit="1" customWidth="1"/>
    <col min="6" max="6" width="10.75390625" style="0" bestFit="1" customWidth="1"/>
    <col min="9" max="9" width="20.625" style="0" customWidth="1"/>
  </cols>
  <sheetData>
    <row r="1" spans="2:8" ht="12.75">
      <c r="B1" s="58" t="s">
        <v>66</v>
      </c>
      <c r="C1" s="58"/>
      <c r="D1" s="58"/>
      <c r="E1" s="58"/>
      <c r="F1" s="58"/>
      <c r="G1" s="58"/>
      <c r="H1" s="58"/>
    </row>
    <row r="3" spans="1:9" s="2" customFormat="1" ht="12.75">
      <c r="A3" s="34" t="s">
        <v>43</v>
      </c>
      <c r="B3" s="39" t="s">
        <v>53</v>
      </c>
      <c r="C3" s="37" t="s">
        <v>44</v>
      </c>
      <c r="D3" s="38"/>
      <c r="E3" s="37" t="s">
        <v>47</v>
      </c>
      <c r="F3" s="38"/>
      <c r="G3" s="37" t="s">
        <v>50</v>
      </c>
      <c r="H3" s="38"/>
      <c r="I3" s="36" t="s">
        <v>52</v>
      </c>
    </row>
    <row r="4" spans="1:9" s="2" customFormat="1" ht="12.75">
      <c r="A4" s="35"/>
      <c r="B4" s="35"/>
      <c r="C4" s="5" t="s">
        <v>45</v>
      </c>
      <c r="D4" s="5" t="s">
        <v>46</v>
      </c>
      <c r="E4" s="5" t="s">
        <v>48</v>
      </c>
      <c r="F4" s="5" t="s">
        <v>49</v>
      </c>
      <c r="G4" s="5" t="s">
        <v>45</v>
      </c>
      <c r="H4" s="5" t="s">
        <v>46</v>
      </c>
      <c r="I4" s="30"/>
    </row>
    <row r="5" spans="1:9" ht="12.75">
      <c r="A5" s="6">
        <v>1</v>
      </c>
      <c r="B5" s="6">
        <v>751.13</v>
      </c>
      <c r="C5" s="6" t="s">
        <v>51</v>
      </c>
      <c r="D5" s="6" t="s">
        <v>51</v>
      </c>
      <c r="E5" s="6"/>
      <c r="F5" s="6"/>
      <c r="G5" s="6"/>
      <c r="H5" s="6"/>
      <c r="I5" s="6"/>
    </row>
    <row r="6" spans="1:9" ht="12.75">
      <c r="A6" s="6">
        <v>2</v>
      </c>
      <c r="B6" s="6">
        <v>759.32</v>
      </c>
      <c r="C6" s="6">
        <f aca="true" t="shared" si="0" ref="C6:C12">B6-B5</f>
        <v>8.190000000000055</v>
      </c>
      <c r="D6" s="6">
        <f>B6-$B$5</f>
        <v>8.190000000000055</v>
      </c>
      <c r="E6" s="7">
        <f aca="true" t="shared" si="1" ref="E6:E12">B6/B5*100</f>
        <v>101.09035719515931</v>
      </c>
      <c r="F6" s="7">
        <f>B6/B5*100</f>
        <v>101.09035719515931</v>
      </c>
      <c r="G6" s="7">
        <f>E6-100</f>
        <v>1.0903571951593136</v>
      </c>
      <c r="H6" s="7">
        <f>F6-100</f>
        <v>1.0903571951593136</v>
      </c>
      <c r="I6" s="6">
        <f>B5*0.01</f>
        <v>7.5113</v>
      </c>
    </row>
    <row r="7" spans="1:9" ht="12.75">
      <c r="A7" s="6">
        <v>3</v>
      </c>
      <c r="B7" s="6">
        <v>781.66</v>
      </c>
      <c r="C7" s="6">
        <f t="shared" si="0"/>
        <v>22.339999999999918</v>
      </c>
      <c r="D7" s="6">
        <f aca="true" t="shared" si="2" ref="D7:D12">B7-$B$5</f>
        <v>30.529999999999973</v>
      </c>
      <c r="E7" s="7">
        <f t="shared" si="1"/>
        <v>102.94210609492703</v>
      </c>
      <c r="F7" s="7">
        <f aca="true" t="shared" si="3" ref="F7:F12">B7/B6*100</f>
        <v>102.94210609492703</v>
      </c>
      <c r="G7" s="7">
        <f aca="true" t="shared" si="4" ref="G7:G12">E7-100</f>
        <v>2.942106094927027</v>
      </c>
      <c r="H7" s="7">
        <f aca="true" t="shared" si="5" ref="H7:H12">F7-100</f>
        <v>2.942106094927027</v>
      </c>
      <c r="I7" s="6">
        <f aca="true" t="shared" si="6" ref="I7:I12">B6*0.01</f>
        <v>7.5932</v>
      </c>
    </row>
    <row r="8" spans="1:9" ht="12.75">
      <c r="A8" s="6">
        <v>4</v>
      </c>
      <c r="B8" s="6">
        <v>959.03</v>
      </c>
      <c r="C8" s="6">
        <f t="shared" si="0"/>
        <v>177.37</v>
      </c>
      <c r="D8" s="6">
        <f t="shared" si="2"/>
        <v>207.89999999999998</v>
      </c>
      <c r="E8" s="7">
        <f t="shared" si="1"/>
        <v>122.69145152623904</v>
      </c>
      <c r="F8" s="7">
        <f t="shared" si="3"/>
        <v>122.69145152623904</v>
      </c>
      <c r="G8" s="7">
        <f t="shared" si="4"/>
        <v>22.691451526239035</v>
      </c>
      <c r="H8" s="7">
        <f t="shared" si="5"/>
        <v>22.691451526239035</v>
      </c>
      <c r="I8" s="6">
        <f t="shared" si="6"/>
        <v>7.8166</v>
      </c>
    </row>
    <row r="9" spans="1:9" ht="12.75">
      <c r="A9" s="6">
        <v>5</v>
      </c>
      <c r="B9" s="6">
        <v>1020.1</v>
      </c>
      <c r="C9" s="6">
        <f t="shared" si="0"/>
        <v>61.07000000000005</v>
      </c>
      <c r="D9" s="6">
        <f t="shared" si="2"/>
        <v>268.97</v>
      </c>
      <c r="E9" s="7">
        <f t="shared" si="1"/>
        <v>106.3678925581056</v>
      </c>
      <c r="F9" s="7">
        <f t="shared" si="3"/>
        <v>106.3678925581056</v>
      </c>
      <c r="G9" s="7">
        <f t="shared" si="4"/>
        <v>6.367892558105595</v>
      </c>
      <c r="H9" s="7">
        <f t="shared" si="5"/>
        <v>6.367892558105595</v>
      </c>
      <c r="I9" s="6">
        <f t="shared" si="6"/>
        <v>9.5903</v>
      </c>
    </row>
    <row r="10" spans="1:9" ht="12.75">
      <c r="A10" s="6">
        <v>6</v>
      </c>
      <c r="B10" s="6">
        <v>1119.68</v>
      </c>
      <c r="C10" s="6">
        <f t="shared" si="0"/>
        <v>99.58000000000004</v>
      </c>
      <c r="D10" s="6">
        <f t="shared" si="2"/>
        <v>368.55000000000007</v>
      </c>
      <c r="E10" s="7">
        <f t="shared" si="1"/>
        <v>109.76178805999413</v>
      </c>
      <c r="F10" s="7">
        <f t="shared" si="3"/>
        <v>109.76178805999413</v>
      </c>
      <c r="G10" s="7">
        <f t="shared" si="4"/>
        <v>9.761788059994132</v>
      </c>
      <c r="H10" s="7">
        <f t="shared" si="5"/>
        <v>9.761788059994132</v>
      </c>
      <c r="I10" s="6">
        <f t="shared" si="6"/>
        <v>10.201</v>
      </c>
    </row>
    <row r="11" spans="1:9" ht="12.75">
      <c r="A11" s="6">
        <v>7</v>
      </c>
      <c r="B11" s="6">
        <v>1163.41</v>
      </c>
      <c r="C11" s="6">
        <f t="shared" si="0"/>
        <v>43.73000000000002</v>
      </c>
      <c r="D11" s="6">
        <f t="shared" si="2"/>
        <v>412.2800000000001</v>
      </c>
      <c r="E11" s="7">
        <f t="shared" si="1"/>
        <v>103.90558016576166</v>
      </c>
      <c r="F11" s="7">
        <f t="shared" si="3"/>
        <v>103.90558016576166</v>
      </c>
      <c r="G11" s="7">
        <f t="shared" si="4"/>
        <v>3.9055801657616627</v>
      </c>
      <c r="H11" s="7">
        <f t="shared" si="5"/>
        <v>3.9055801657616627</v>
      </c>
      <c r="I11" s="6">
        <f t="shared" si="6"/>
        <v>11.196800000000001</v>
      </c>
    </row>
    <row r="12" spans="1:9" ht="12.75">
      <c r="A12" s="6">
        <v>8</v>
      </c>
      <c r="B12" s="6">
        <v>1269.78</v>
      </c>
      <c r="C12" s="6">
        <f t="shared" si="0"/>
        <v>106.36999999999989</v>
      </c>
      <c r="D12" s="6">
        <f t="shared" si="2"/>
        <v>518.65</v>
      </c>
      <c r="E12" s="7">
        <f t="shared" si="1"/>
        <v>109.14295046458255</v>
      </c>
      <c r="F12" s="7">
        <f t="shared" si="3"/>
        <v>109.14295046458255</v>
      </c>
      <c r="G12" s="7">
        <f t="shared" si="4"/>
        <v>9.142950464582555</v>
      </c>
      <c r="H12" s="7">
        <f t="shared" si="5"/>
        <v>9.142950464582555</v>
      </c>
      <c r="I12" s="6">
        <f t="shared" si="6"/>
        <v>11.634100000000002</v>
      </c>
    </row>
    <row r="13" spans="1:9" ht="12.75">
      <c r="A13" s="6" t="s">
        <v>41</v>
      </c>
      <c r="B13" s="6">
        <f>SUM(B5:B12)</f>
        <v>7824.110000000001</v>
      </c>
      <c r="C13" s="6">
        <f>SUM(C5:C12)</f>
        <v>518.65</v>
      </c>
      <c r="D13" s="6">
        <f>SUM(D6:D12)</f>
        <v>1815.0700000000002</v>
      </c>
      <c r="E13" s="6"/>
      <c r="F13" s="6"/>
      <c r="G13" s="6"/>
      <c r="H13" s="6"/>
      <c r="I13" s="6"/>
    </row>
  </sheetData>
  <mergeCells count="7">
    <mergeCell ref="B1:H1"/>
    <mergeCell ref="A3:A4"/>
    <mergeCell ref="I3:I4"/>
    <mergeCell ref="G3:H3"/>
    <mergeCell ref="E3:F3"/>
    <mergeCell ref="B3:B4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5" r:id="rId1"/>
  <headerFooter alignWithMargins="0">
    <oddHeader>&amp;R&amp;"Arial Cyr,полужирный"&amp;12Приложение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" sqref="A2"/>
    </sheetView>
  </sheetViews>
  <sheetFormatPr defaultColWidth="9.00390625" defaultRowHeight="12.75"/>
  <cols>
    <col min="2" max="2" width="16.00390625" style="0" customWidth="1"/>
    <col min="3" max="3" width="17.00390625" style="0" customWidth="1"/>
    <col min="4" max="4" width="18.25390625" style="0" customWidth="1"/>
  </cols>
  <sheetData>
    <row r="1" spans="1:4" ht="12.75">
      <c r="A1" s="53" t="s">
        <v>67</v>
      </c>
      <c r="B1" s="53"/>
      <c r="C1" s="53"/>
      <c r="D1" s="53"/>
    </row>
    <row r="3" spans="1:4" s="16" customFormat="1" ht="38.25">
      <c r="A3" s="21" t="s">
        <v>54</v>
      </c>
      <c r="B3" s="24" t="s">
        <v>55</v>
      </c>
      <c r="C3" s="24" t="s">
        <v>56</v>
      </c>
      <c r="D3" s="24" t="s">
        <v>57</v>
      </c>
    </row>
    <row r="4" spans="1:4" ht="12.75">
      <c r="A4" s="6">
        <v>1</v>
      </c>
      <c r="B4" s="6">
        <v>746.78</v>
      </c>
      <c r="C4" s="6"/>
      <c r="D4" s="6"/>
    </row>
    <row r="5" spans="1:4" ht="12.75">
      <c r="A5" s="6">
        <v>2</v>
      </c>
      <c r="B5" s="6">
        <v>763.15</v>
      </c>
      <c r="C5" s="6"/>
      <c r="D5" s="6"/>
    </row>
    <row r="6" spans="1:4" ht="12.75">
      <c r="A6" s="6">
        <v>3</v>
      </c>
      <c r="B6" s="6">
        <v>743.46</v>
      </c>
      <c r="C6" s="6">
        <f>B4+B5+B6+B7+B8</f>
        <v>3770.72</v>
      </c>
      <c r="D6" s="7">
        <f>C6/5</f>
        <v>754.144</v>
      </c>
    </row>
    <row r="7" spans="1:4" ht="12.75">
      <c r="A7" s="6">
        <v>4</v>
      </c>
      <c r="B7" s="6">
        <v>745.17</v>
      </c>
      <c r="C7" s="6">
        <f>B5+B6+B7+B8+B9</f>
        <v>3784.58</v>
      </c>
      <c r="D7" s="7">
        <f aca="true" t="shared" si="0" ref="D7:D27">C7/5</f>
        <v>756.9159999999999</v>
      </c>
    </row>
    <row r="8" spans="1:4" ht="12.75">
      <c r="A8" s="6">
        <v>5</v>
      </c>
      <c r="B8" s="6">
        <v>772.16</v>
      </c>
      <c r="C8" s="6">
        <f>B6+B7+B8+B9+B10</f>
        <v>3766.5299999999997</v>
      </c>
      <c r="D8" s="7">
        <f t="shared" si="0"/>
        <v>753.3059999999999</v>
      </c>
    </row>
    <row r="9" spans="1:4" ht="12.75">
      <c r="A9" s="6">
        <v>6</v>
      </c>
      <c r="B9" s="6">
        <v>760.64</v>
      </c>
      <c r="C9" s="6">
        <f>B7+B8+B9+B10+B11</f>
        <v>3807.5199999999995</v>
      </c>
      <c r="D9" s="7">
        <f t="shared" si="0"/>
        <v>761.5039999999999</v>
      </c>
    </row>
    <row r="10" spans="1:4" ht="12.75">
      <c r="A10" s="6">
        <v>7</v>
      </c>
      <c r="B10" s="6">
        <v>745.1</v>
      </c>
      <c r="C10" s="6">
        <f aca="true" t="shared" si="1" ref="C10:C27">B8+B9+B10+B11+B12</f>
        <v>3877.7900000000004</v>
      </c>
      <c r="D10" s="7">
        <f t="shared" si="0"/>
        <v>775.5580000000001</v>
      </c>
    </row>
    <row r="11" spans="1:4" ht="12.75">
      <c r="A11" s="6">
        <v>8</v>
      </c>
      <c r="B11" s="6">
        <v>784.45</v>
      </c>
      <c r="C11" s="6">
        <f t="shared" si="1"/>
        <v>3936.73</v>
      </c>
      <c r="D11" s="7">
        <f t="shared" si="0"/>
        <v>787.346</v>
      </c>
    </row>
    <row r="12" spans="1:4" ht="12.75">
      <c r="A12" s="6">
        <v>9</v>
      </c>
      <c r="B12" s="6">
        <v>815.44</v>
      </c>
      <c r="C12" s="6">
        <f t="shared" si="1"/>
        <v>4078.79</v>
      </c>
      <c r="D12" s="7">
        <f t="shared" si="0"/>
        <v>815.758</v>
      </c>
    </row>
    <row r="13" spans="1:4" ht="12.75">
      <c r="A13" s="6">
        <v>10</v>
      </c>
      <c r="B13" s="6">
        <v>831.1</v>
      </c>
      <c r="C13" s="6">
        <f t="shared" si="1"/>
        <v>4476.9800000000005</v>
      </c>
      <c r="D13" s="7">
        <f t="shared" si="0"/>
        <v>895.3960000000001</v>
      </c>
    </row>
    <row r="14" spans="1:4" ht="12.75">
      <c r="A14" s="6">
        <v>11</v>
      </c>
      <c r="B14" s="6">
        <v>902.7</v>
      </c>
      <c r="C14" s="6">
        <f t="shared" si="1"/>
        <v>4754.66</v>
      </c>
      <c r="D14" s="7">
        <f t="shared" si="0"/>
        <v>950.932</v>
      </c>
    </row>
    <row r="15" spans="1:4" ht="12.75">
      <c r="A15" s="6">
        <v>12</v>
      </c>
      <c r="B15" s="6">
        <v>1143.29</v>
      </c>
      <c r="C15" s="6">
        <f t="shared" si="1"/>
        <v>4923.42</v>
      </c>
      <c r="D15" s="7">
        <f t="shared" si="0"/>
        <v>984.684</v>
      </c>
    </row>
    <row r="16" spans="1:4" ht="12.75">
      <c r="A16" s="6">
        <v>1</v>
      </c>
      <c r="B16" s="6">
        <v>1062.13</v>
      </c>
      <c r="C16" s="6">
        <f t="shared" si="1"/>
        <v>5106.29</v>
      </c>
      <c r="D16" s="7">
        <f t="shared" si="0"/>
        <v>1021.258</v>
      </c>
    </row>
    <row r="17" spans="1:4" ht="12.75">
      <c r="A17" s="6">
        <v>2</v>
      </c>
      <c r="B17" s="6">
        <v>984.2</v>
      </c>
      <c r="C17" s="6">
        <f t="shared" si="1"/>
        <v>5316.110000000001</v>
      </c>
      <c r="D17" s="7">
        <f t="shared" si="0"/>
        <v>1063.2220000000002</v>
      </c>
    </row>
    <row r="18" spans="1:4" ht="12.75">
      <c r="A18" s="6">
        <v>3</v>
      </c>
      <c r="B18" s="6">
        <v>1013.97</v>
      </c>
      <c r="C18" s="6">
        <f t="shared" si="1"/>
        <v>5281.299999999999</v>
      </c>
      <c r="D18" s="7">
        <f t="shared" si="0"/>
        <v>1056.2599999999998</v>
      </c>
    </row>
    <row r="19" spans="1:4" ht="12.75">
      <c r="A19" s="6">
        <v>4</v>
      </c>
      <c r="B19" s="6">
        <v>1112.52</v>
      </c>
      <c r="C19" s="6">
        <f t="shared" si="1"/>
        <v>5357.23</v>
      </c>
      <c r="D19" s="7">
        <f t="shared" si="0"/>
        <v>1071.446</v>
      </c>
    </row>
    <row r="20" spans="1:4" ht="12.75">
      <c r="A20" s="6">
        <v>5</v>
      </c>
      <c r="B20" s="6">
        <v>1108.48</v>
      </c>
      <c r="C20" s="6">
        <f t="shared" si="1"/>
        <v>5474.17</v>
      </c>
      <c r="D20" s="7">
        <f t="shared" si="0"/>
        <v>1094.834</v>
      </c>
    </row>
    <row r="21" spans="1:4" ht="12.75">
      <c r="A21" s="6">
        <v>6</v>
      </c>
      <c r="B21" s="6">
        <v>1138.06</v>
      </c>
      <c r="C21" s="6">
        <f t="shared" si="1"/>
        <v>5631.18</v>
      </c>
      <c r="D21" s="7">
        <f t="shared" si="0"/>
        <v>1126.236</v>
      </c>
    </row>
    <row r="22" spans="1:4" ht="12.75">
      <c r="A22" s="6">
        <v>7</v>
      </c>
      <c r="B22" s="6">
        <v>1101.14</v>
      </c>
      <c r="C22" s="6">
        <f t="shared" si="1"/>
        <v>5736.7699999999995</v>
      </c>
      <c r="D22" s="7">
        <f t="shared" si="0"/>
        <v>1147.3539999999998</v>
      </c>
    </row>
    <row r="23" spans="1:4" ht="12.75">
      <c r="A23" s="6">
        <v>8</v>
      </c>
      <c r="B23" s="6">
        <v>1170.98</v>
      </c>
      <c r="C23" s="6">
        <f t="shared" si="1"/>
        <v>5838.48</v>
      </c>
      <c r="D23" s="7">
        <f t="shared" si="0"/>
        <v>1167.696</v>
      </c>
    </row>
    <row r="24" spans="1:4" ht="12.75">
      <c r="A24" s="6">
        <v>9</v>
      </c>
      <c r="B24" s="6">
        <v>1218.11</v>
      </c>
      <c r="C24" s="6">
        <f t="shared" si="1"/>
        <v>5991.82</v>
      </c>
      <c r="D24" s="7">
        <f t="shared" si="0"/>
        <v>1198.364</v>
      </c>
    </row>
    <row r="25" spans="1:4" ht="12.75">
      <c r="A25" s="6">
        <v>10</v>
      </c>
      <c r="B25" s="6">
        <v>1210.19</v>
      </c>
      <c r="C25" s="6">
        <f t="shared" si="1"/>
        <v>6198.4400000000005</v>
      </c>
      <c r="D25" s="7">
        <f t="shared" si="0"/>
        <v>1239.688</v>
      </c>
    </row>
    <row r="26" spans="1:4" ht="12.75">
      <c r="A26" s="6">
        <v>11</v>
      </c>
      <c r="B26" s="6">
        <v>1291.4</v>
      </c>
      <c r="C26" s="6">
        <f t="shared" si="1"/>
        <v>5027.46</v>
      </c>
      <c r="D26" s="7">
        <f t="shared" si="0"/>
        <v>1005.492</v>
      </c>
    </row>
    <row r="27" spans="1:4" ht="12.75">
      <c r="A27" s="6">
        <v>12</v>
      </c>
      <c r="B27" s="6">
        <v>1307.76</v>
      </c>
      <c r="C27" s="6">
        <f t="shared" si="1"/>
        <v>3809.3500000000004</v>
      </c>
      <c r="D27" s="7">
        <f t="shared" si="0"/>
        <v>761.8700000000001</v>
      </c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125" r:id="rId1"/>
  <headerFooter alignWithMargins="0">
    <oddHeader>&amp;R&amp;"Arial Cyr,полужирный"&amp;12Приложение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22">
      <selection activeCell="G35" sqref="G35"/>
    </sheetView>
  </sheetViews>
  <sheetFormatPr defaultColWidth="9.00390625" defaultRowHeight="12.75"/>
  <cols>
    <col min="2" max="2" width="18.75390625" style="0" customWidth="1"/>
    <col min="4" max="4" width="5.00390625" style="0" bestFit="1" customWidth="1"/>
    <col min="5" max="5" width="9.00390625" style="0" bestFit="1" customWidth="1"/>
    <col min="6" max="6" width="15.875" style="0" bestFit="1" customWidth="1"/>
  </cols>
  <sheetData>
    <row r="1" spans="1:6" ht="12.75">
      <c r="A1" s="53" t="s">
        <v>68</v>
      </c>
      <c r="B1" s="53"/>
      <c r="C1" s="53"/>
      <c r="D1" s="53"/>
      <c r="E1" s="53"/>
      <c r="F1" s="53"/>
    </row>
    <row r="2" ht="13.5" thickBot="1"/>
    <row r="3" spans="1:6" s="2" customFormat="1" ht="25.5">
      <c r="A3" s="8" t="s">
        <v>54</v>
      </c>
      <c r="B3" s="10" t="s">
        <v>60</v>
      </c>
      <c r="C3" s="10" t="s">
        <v>58</v>
      </c>
      <c r="D3" s="9" t="s">
        <v>59</v>
      </c>
      <c r="E3" s="9" t="s">
        <v>61</v>
      </c>
      <c r="F3" s="25" t="s">
        <v>62</v>
      </c>
    </row>
    <row r="4" spans="1:6" ht="12.75">
      <c r="A4" s="11">
        <v>1</v>
      </c>
      <c r="B4" s="6">
        <v>746.78</v>
      </c>
      <c r="C4" s="6">
        <v>-12</v>
      </c>
      <c r="D4" s="6">
        <f>C4*C4</f>
        <v>144</v>
      </c>
      <c r="E4" s="6">
        <f>B4*C4</f>
        <v>-8961.36</v>
      </c>
      <c r="F4" s="60">
        <f>978+25.23*C4</f>
        <v>675.24</v>
      </c>
    </row>
    <row r="5" spans="1:6" ht="12.75">
      <c r="A5" s="11">
        <v>2</v>
      </c>
      <c r="B5" s="6">
        <v>763.15</v>
      </c>
      <c r="C5" s="6">
        <v>-11</v>
      </c>
      <c r="D5" s="6">
        <f>C5*C5</f>
        <v>121</v>
      </c>
      <c r="E5" s="6">
        <f aca="true" t="shared" si="0" ref="E5:E27">B5*C5</f>
        <v>-8394.65</v>
      </c>
      <c r="F5" s="60">
        <f aca="true" t="shared" si="1" ref="F5:F27">978+25.23*C5</f>
        <v>700.47</v>
      </c>
    </row>
    <row r="6" spans="1:6" ht="12.75">
      <c r="A6" s="11">
        <v>3</v>
      </c>
      <c r="B6" s="6">
        <v>743.46</v>
      </c>
      <c r="C6" s="6">
        <v>-10</v>
      </c>
      <c r="D6" s="6">
        <f aca="true" t="shared" si="2" ref="D6:D27">C6*C6</f>
        <v>100</v>
      </c>
      <c r="E6" s="6">
        <f t="shared" si="0"/>
        <v>-7434.6</v>
      </c>
      <c r="F6" s="60">
        <f t="shared" si="1"/>
        <v>725.7</v>
      </c>
    </row>
    <row r="7" spans="1:6" ht="12.75">
      <c r="A7" s="11">
        <v>4</v>
      </c>
      <c r="B7" s="6">
        <v>745.17</v>
      </c>
      <c r="C7" s="6">
        <v>-9</v>
      </c>
      <c r="D7" s="6">
        <f t="shared" si="2"/>
        <v>81</v>
      </c>
      <c r="E7" s="6">
        <f t="shared" si="0"/>
        <v>-6706.53</v>
      </c>
      <c r="F7" s="60">
        <f t="shared" si="1"/>
        <v>750.9300000000001</v>
      </c>
    </row>
    <row r="8" spans="1:6" ht="12.75">
      <c r="A8" s="11">
        <v>5</v>
      </c>
      <c r="B8" s="6">
        <v>772.16</v>
      </c>
      <c r="C8" s="6">
        <v>-8</v>
      </c>
      <c r="D8" s="6">
        <f t="shared" si="2"/>
        <v>64</v>
      </c>
      <c r="E8" s="6">
        <f t="shared" si="0"/>
        <v>-6177.28</v>
      </c>
      <c r="F8" s="60">
        <f t="shared" si="1"/>
        <v>776.16</v>
      </c>
    </row>
    <row r="9" spans="1:6" ht="12.75">
      <c r="A9" s="11">
        <v>6</v>
      </c>
      <c r="B9" s="6">
        <v>760.64</v>
      </c>
      <c r="C9" s="6">
        <v>-7</v>
      </c>
      <c r="D9" s="6">
        <f t="shared" si="2"/>
        <v>49</v>
      </c>
      <c r="E9" s="6">
        <f t="shared" si="0"/>
        <v>-5324.48</v>
      </c>
      <c r="F9" s="60">
        <f t="shared" si="1"/>
        <v>801.39</v>
      </c>
    </row>
    <row r="10" spans="1:6" ht="12.75">
      <c r="A10" s="11">
        <v>7</v>
      </c>
      <c r="B10" s="6">
        <v>745.1</v>
      </c>
      <c r="C10" s="6">
        <v>-6</v>
      </c>
      <c r="D10" s="6">
        <f t="shared" si="2"/>
        <v>36</v>
      </c>
      <c r="E10" s="6">
        <f t="shared" si="0"/>
        <v>-4470.6</v>
      </c>
      <c r="F10" s="60">
        <f t="shared" si="1"/>
        <v>826.62</v>
      </c>
    </row>
    <row r="11" spans="1:6" ht="12.75">
      <c r="A11" s="11">
        <v>8</v>
      </c>
      <c r="B11" s="6">
        <v>784.45</v>
      </c>
      <c r="C11" s="6">
        <v>-5</v>
      </c>
      <c r="D11" s="6">
        <f t="shared" si="2"/>
        <v>25</v>
      </c>
      <c r="E11" s="6">
        <f t="shared" si="0"/>
        <v>-3922.25</v>
      </c>
      <c r="F11" s="60">
        <f t="shared" si="1"/>
        <v>851.85</v>
      </c>
    </row>
    <row r="12" spans="1:6" ht="12.75">
      <c r="A12" s="11">
        <v>9</v>
      </c>
      <c r="B12" s="6">
        <v>815.44</v>
      </c>
      <c r="C12" s="6">
        <v>-4</v>
      </c>
      <c r="D12" s="6">
        <f t="shared" si="2"/>
        <v>16</v>
      </c>
      <c r="E12" s="6">
        <f t="shared" si="0"/>
        <v>-3261.76</v>
      </c>
      <c r="F12" s="60">
        <f t="shared" si="1"/>
        <v>877.08</v>
      </c>
    </row>
    <row r="13" spans="1:6" ht="12.75">
      <c r="A13" s="11">
        <v>10</v>
      </c>
      <c r="B13" s="6">
        <v>831.1</v>
      </c>
      <c r="C13" s="6">
        <v>-3</v>
      </c>
      <c r="D13" s="6">
        <f t="shared" si="2"/>
        <v>9</v>
      </c>
      <c r="E13" s="6">
        <f t="shared" si="0"/>
        <v>-2493.3</v>
      </c>
      <c r="F13" s="60">
        <f t="shared" si="1"/>
        <v>902.31</v>
      </c>
    </row>
    <row r="14" spans="1:6" ht="12.75">
      <c r="A14" s="11">
        <v>11</v>
      </c>
      <c r="B14" s="6">
        <v>902.7</v>
      </c>
      <c r="C14" s="6">
        <v>-2</v>
      </c>
      <c r="D14" s="6">
        <f t="shared" si="2"/>
        <v>4</v>
      </c>
      <c r="E14" s="6">
        <f t="shared" si="0"/>
        <v>-1805.4</v>
      </c>
      <c r="F14" s="60">
        <f t="shared" si="1"/>
        <v>927.54</v>
      </c>
    </row>
    <row r="15" spans="1:6" ht="12.75">
      <c r="A15" s="11">
        <v>12</v>
      </c>
      <c r="B15" s="6">
        <v>1143.29</v>
      </c>
      <c r="C15" s="6">
        <v>-1</v>
      </c>
      <c r="D15" s="6">
        <f t="shared" si="2"/>
        <v>1</v>
      </c>
      <c r="E15" s="6">
        <f t="shared" si="0"/>
        <v>-1143.29</v>
      </c>
      <c r="F15" s="60">
        <f t="shared" si="1"/>
        <v>952.77</v>
      </c>
    </row>
    <row r="16" spans="1:6" ht="12.75">
      <c r="A16" s="11">
        <v>1</v>
      </c>
      <c r="B16" s="6">
        <v>1062.13</v>
      </c>
      <c r="C16" s="6">
        <v>1</v>
      </c>
      <c r="D16" s="6">
        <f t="shared" si="2"/>
        <v>1</v>
      </c>
      <c r="E16" s="6">
        <f t="shared" si="0"/>
        <v>1062.13</v>
      </c>
      <c r="F16" s="60">
        <f t="shared" si="1"/>
        <v>1003.23</v>
      </c>
    </row>
    <row r="17" spans="1:6" ht="12.75">
      <c r="A17" s="11">
        <v>2</v>
      </c>
      <c r="B17" s="6">
        <v>984.2</v>
      </c>
      <c r="C17" s="6">
        <v>2</v>
      </c>
      <c r="D17" s="6">
        <f t="shared" si="2"/>
        <v>4</v>
      </c>
      <c r="E17" s="6">
        <f t="shared" si="0"/>
        <v>1968.4</v>
      </c>
      <c r="F17" s="60">
        <f t="shared" si="1"/>
        <v>1028.46</v>
      </c>
    </row>
    <row r="18" spans="1:6" ht="12.75">
      <c r="A18" s="11">
        <v>3</v>
      </c>
      <c r="B18" s="6">
        <v>1013.97</v>
      </c>
      <c r="C18" s="6">
        <v>3</v>
      </c>
      <c r="D18" s="6">
        <f t="shared" si="2"/>
        <v>9</v>
      </c>
      <c r="E18" s="6">
        <f t="shared" si="0"/>
        <v>3041.91</v>
      </c>
      <c r="F18" s="60">
        <f t="shared" si="1"/>
        <v>1053.69</v>
      </c>
    </row>
    <row r="19" spans="1:6" ht="12.75">
      <c r="A19" s="11">
        <v>4</v>
      </c>
      <c r="B19" s="6">
        <v>1112.52</v>
      </c>
      <c r="C19" s="6">
        <v>4</v>
      </c>
      <c r="D19" s="6">
        <f t="shared" si="2"/>
        <v>16</v>
      </c>
      <c r="E19" s="6">
        <f t="shared" si="0"/>
        <v>4450.08</v>
      </c>
      <c r="F19" s="60">
        <f t="shared" si="1"/>
        <v>1078.92</v>
      </c>
    </row>
    <row r="20" spans="1:6" ht="12.75">
      <c r="A20" s="11">
        <v>5</v>
      </c>
      <c r="B20" s="6">
        <v>1108.48</v>
      </c>
      <c r="C20" s="6">
        <v>5</v>
      </c>
      <c r="D20" s="6">
        <f t="shared" si="2"/>
        <v>25</v>
      </c>
      <c r="E20" s="6">
        <f t="shared" si="0"/>
        <v>5542.4</v>
      </c>
      <c r="F20" s="60">
        <f t="shared" si="1"/>
        <v>1104.15</v>
      </c>
    </row>
    <row r="21" spans="1:6" ht="12.75">
      <c r="A21" s="11">
        <v>6</v>
      </c>
      <c r="B21" s="6">
        <v>1138.06</v>
      </c>
      <c r="C21" s="6">
        <v>6</v>
      </c>
      <c r="D21" s="6">
        <f t="shared" si="2"/>
        <v>36</v>
      </c>
      <c r="E21" s="6">
        <f t="shared" si="0"/>
        <v>6828.36</v>
      </c>
      <c r="F21" s="60">
        <f t="shared" si="1"/>
        <v>1129.38</v>
      </c>
    </row>
    <row r="22" spans="1:6" ht="12.75">
      <c r="A22" s="11">
        <v>7</v>
      </c>
      <c r="B22" s="6">
        <v>1101.14</v>
      </c>
      <c r="C22" s="6">
        <v>7</v>
      </c>
      <c r="D22" s="6">
        <f t="shared" si="2"/>
        <v>49</v>
      </c>
      <c r="E22" s="6">
        <f t="shared" si="0"/>
        <v>7707.9800000000005</v>
      </c>
      <c r="F22" s="60">
        <f t="shared" si="1"/>
        <v>1154.6100000000001</v>
      </c>
    </row>
    <row r="23" spans="1:6" ht="12.75">
      <c r="A23" s="11">
        <v>8</v>
      </c>
      <c r="B23" s="6">
        <v>1170.98</v>
      </c>
      <c r="C23" s="6">
        <v>8</v>
      </c>
      <c r="D23" s="6">
        <f t="shared" si="2"/>
        <v>64</v>
      </c>
      <c r="E23" s="6">
        <f t="shared" si="0"/>
        <v>9367.84</v>
      </c>
      <c r="F23" s="60">
        <f t="shared" si="1"/>
        <v>1179.84</v>
      </c>
    </row>
    <row r="24" spans="1:6" ht="12.75">
      <c r="A24" s="11">
        <v>9</v>
      </c>
      <c r="B24" s="6">
        <v>1218.11</v>
      </c>
      <c r="C24" s="6">
        <v>9</v>
      </c>
      <c r="D24" s="6">
        <f t="shared" si="2"/>
        <v>81</v>
      </c>
      <c r="E24" s="6">
        <f t="shared" si="0"/>
        <v>10962.99</v>
      </c>
      <c r="F24" s="60">
        <f t="shared" si="1"/>
        <v>1205.07</v>
      </c>
    </row>
    <row r="25" spans="1:6" ht="12.75">
      <c r="A25" s="11">
        <v>10</v>
      </c>
      <c r="B25" s="6">
        <v>1210.19</v>
      </c>
      <c r="C25" s="6">
        <v>10</v>
      </c>
      <c r="D25" s="6">
        <f t="shared" si="2"/>
        <v>100</v>
      </c>
      <c r="E25" s="6">
        <f t="shared" si="0"/>
        <v>12101.900000000001</v>
      </c>
      <c r="F25" s="60">
        <f t="shared" si="1"/>
        <v>1230.3</v>
      </c>
    </row>
    <row r="26" spans="1:6" ht="12.75">
      <c r="A26" s="11">
        <v>11</v>
      </c>
      <c r="B26" s="6">
        <v>1291.4</v>
      </c>
      <c r="C26" s="6">
        <v>11</v>
      </c>
      <c r="D26" s="6">
        <f t="shared" si="2"/>
        <v>121</v>
      </c>
      <c r="E26" s="6">
        <f t="shared" si="0"/>
        <v>14205.400000000001</v>
      </c>
      <c r="F26" s="60">
        <f t="shared" si="1"/>
        <v>1255.53</v>
      </c>
    </row>
    <row r="27" spans="1:6" ht="13.5" thickBot="1">
      <c r="A27" s="61">
        <v>12</v>
      </c>
      <c r="B27" s="62">
        <v>1307.76</v>
      </c>
      <c r="C27" s="62">
        <v>12</v>
      </c>
      <c r="D27" s="62">
        <f t="shared" si="2"/>
        <v>144</v>
      </c>
      <c r="E27" s="62">
        <f t="shared" si="0"/>
        <v>15693.119999999999</v>
      </c>
      <c r="F27" s="63">
        <f t="shared" si="1"/>
        <v>1280.76</v>
      </c>
    </row>
    <row r="28" spans="1:6" ht="13.5" thickBot="1">
      <c r="A28" s="64">
        <v>24</v>
      </c>
      <c r="B28" s="65">
        <f>SUM(B4:B27)</f>
        <v>23472.38</v>
      </c>
      <c r="C28" s="66">
        <f>SUM(C4:C27)</f>
        <v>0</v>
      </c>
      <c r="D28" s="66">
        <f>SUM(D4:D27)</f>
        <v>1300</v>
      </c>
      <c r="E28" s="66">
        <f>SUM(E4:E27)</f>
        <v>32837.01000000001</v>
      </c>
      <c r="F28" s="67">
        <f>SUM(F4:F27)</f>
        <v>23471.999999999996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125" r:id="rId1"/>
  <headerFooter alignWithMargins="0">
    <oddHeader>&amp;R&amp;"Arial Cyr,полужирный"&amp;12Приложение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</dc:creator>
  <cp:keywords/>
  <dc:description/>
  <cp:lastModifiedBy>vvv</cp:lastModifiedBy>
  <cp:lastPrinted>2000-04-22T06:14:00Z</cp:lastPrinted>
  <dcterms:created xsi:type="dcterms:W3CDTF">2000-04-21T14:17:39Z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